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9124932A-8782-4132-8BAE-0AFAD4E14EE5}" xr6:coauthVersionLast="47" xr6:coauthVersionMax="47" xr10:uidLastSave="{00000000-0000-0000-0000-000000000000}"/>
  <bookViews>
    <workbookView xWindow="-120" yWindow="-120" windowWidth="20730" windowHeight="11160" activeTab="3" xr2:uid="{CD51A7C8-FFFB-476D-A36A-5E7576ABCB99}"/>
  </bookViews>
  <sheets>
    <sheet name="GW_Pop" sheetId="2" r:id="rId1"/>
    <sheet name="Quantity Component" sheetId="1" r:id="rId2"/>
    <sheet name="Quality Component" sheetId="3" r:id="rId3"/>
    <sheet name="Quality Component Table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3" l="1"/>
  <c r="I6" i="3"/>
  <c r="D5" i="3"/>
  <c r="D4" i="3"/>
  <c r="D3" i="3"/>
  <c r="D6" i="3"/>
  <c r="D7" i="3"/>
  <c r="D8" i="3"/>
  <c r="D9" i="3"/>
  <c r="D11" i="3"/>
  <c r="N7" i="1"/>
  <c r="N4" i="1"/>
  <c r="J4" i="2"/>
  <c r="K4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2" i="2"/>
</calcChain>
</file>

<file path=xl/sharedStrings.xml><?xml version="1.0" encoding="utf-8"?>
<sst xmlns="http://schemas.openxmlformats.org/spreadsheetml/2006/main" count="314" uniqueCount="56">
  <si>
    <t>Catchment</t>
  </si>
  <si>
    <t>Delineated</t>
  </si>
  <si>
    <t>Aquifer</t>
  </si>
  <si>
    <r>
      <t>Area</t>
    </r>
    <r>
      <rPr>
        <b/>
        <vertAlign val="superscript"/>
        <sz val="10"/>
        <color rgb="FF000000"/>
        <rFont val="Calibri"/>
        <family val="2"/>
        <scheme val="minor"/>
      </rPr>
      <t xml:space="preserve"> </t>
    </r>
    <r>
      <rPr>
        <b/>
        <sz val="10"/>
        <color rgb="FF000000"/>
        <rFont val="Calibri"/>
        <family val="2"/>
        <scheme val="minor"/>
      </rPr>
      <t>(km</t>
    </r>
    <r>
      <rPr>
        <b/>
        <vertAlign val="superscript"/>
        <sz val="10"/>
        <color rgb="FF000000"/>
        <rFont val="Calibri"/>
        <family val="2"/>
        <scheme val="minor"/>
      </rPr>
      <t>2</t>
    </r>
    <r>
      <rPr>
        <b/>
        <sz val="10"/>
        <color rgb="FF000000"/>
        <rFont val="Calibri"/>
        <family val="2"/>
        <scheme val="minor"/>
      </rPr>
      <t>)</t>
    </r>
  </si>
  <si>
    <t>Recharge</t>
  </si>
  <si>
    <r>
      <t>(Mm</t>
    </r>
    <r>
      <rPr>
        <b/>
        <vertAlign val="superscript"/>
        <sz val="10"/>
        <color rgb="FF000000"/>
        <rFont val="Calibri"/>
        <family val="2"/>
        <scheme val="minor"/>
      </rPr>
      <t>3</t>
    </r>
    <r>
      <rPr>
        <b/>
        <sz val="10"/>
        <color rgb="FF000000"/>
        <rFont val="Calibri"/>
        <family val="2"/>
        <scheme val="minor"/>
      </rPr>
      <t>/a)</t>
    </r>
  </si>
  <si>
    <t>Population</t>
  </si>
  <si>
    <t>Baseflow</t>
  </si>
  <si>
    <t>MLF_EWR</t>
  </si>
  <si>
    <t xml:space="preserve">BHN Reserve </t>
  </si>
  <si>
    <t>Unconfined</t>
  </si>
  <si>
    <t>Confined</t>
  </si>
  <si>
    <t>GW_Pop</t>
  </si>
  <si>
    <t>Gn_Pop</t>
  </si>
  <si>
    <t>G10A</t>
  </si>
  <si>
    <r>
      <t xml:space="preserve">     </t>
    </r>
    <r>
      <rPr>
        <sz val="8"/>
        <color theme="1"/>
        <rFont val="Wingdings"/>
        <charset val="2"/>
      </rPr>
      <t>ü</t>
    </r>
  </si>
  <si>
    <t>ü</t>
  </si>
  <si>
    <t>Resource Type</t>
  </si>
  <si>
    <t>BOREHOLE</t>
  </si>
  <si>
    <t>SPRING/EYE</t>
  </si>
  <si>
    <t>Registered Volume m3/a</t>
  </si>
  <si>
    <t>Water Use No.</t>
  </si>
  <si>
    <t>Drainage Region Code</t>
  </si>
  <si>
    <t>Latitude</t>
  </si>
  <si>
    <t>Longitude</t>
  </si>
  <si>
    <t>Registered Volume Mm3/a</t>
  </si>
  <si>
    <t>Million</t>
  </si>
  <si>
    <t>Mm3/a</t>
  </si>
  <si>
    <t>m3/a</t>
  </si>
  <si>
    <t>Parameter</t>
  </si>
  <si>
    <t>Ambient Ground Water Quality1)</t>
  </si>
  <si>
    <t>Ground Water Quality Reserve3)</t>
  </si>
  <si>
    <t xml:space="preserve">Calcium (mg/L) </t>
  </si>
  <si>
    <t>&lt;150</t>
  </si>
  <si>
    <t>min</t>
  </si>
  <si>
    <t>max</t>
  </si>
  <si>
    <t>Magnesium (mg/L)</t>
  </si>
  <si>
    <t>&lt;100</t>
  </si>
  <si>
    <t>pH</t>
  </si>
  <si>
    <t>Sodium (mg/L)</t>
  </si>
  <si>
    <t>&lt;200</t>
  </si>
  <si>
    <t>confined</t>
  </si>
  <si>
    <t>Chloride (mg/L)</t>
  </si>
  <si>
    <t>Sulphate (mg/L)</t>
  </si>
  <si>
    <t>&lt;400</t>
  </si>
  <si>
    <t>Nitrate (mg/L)</t>
  </si>
  <si>
    <t>&lt;10</t>
  </si>
  <si>
    <t>Fluoride (mg/L)</t>
  </si>
  <si>
    <t>&lt;1,0</t>
  </si>
  <si>
    <t>Electrical Conductivity</t>
  </si>
  <si>
    <r>
      <t>Basic Human Needs Reserve</t>
    </r>
    <r>
      <rPr>
        <vertAlign val="superscript"/>
        <sz val="11"/>
        <color theme="1"/>
        <rFont val="Calibri"/>
        <family val="2"/>
        <scheme val="minor"/>
      </rPr>
      <t>2)</t>
    </r>
  </si>
  <si>
    <t>6.65-8.12</t>
  </si>
  <si>
    <t>5.0 – 9.5</t>
  </si>
  <si>
    <r>
      <t>Basic Human Needs Reserve</t>
    </r>
    <r>
      <rPr>
        <b/>
        <vertAlign val="superscript"/>
        <sz val="11"/>
        <color theme="1"/>
        <rFont val="Calibri"/>
        <family val="2"/>
        <scheme val="minor"/>
      </rPr>
      <t>2)</t>
    </r>
  </si>
  <si>
    <t xml:space="preserve">Ambient Groundwater Quality </t>
  </si>
  <si>
    <t>Groundwater Quality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</si>
</sst>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sz val="8"/>
      <color theme="1"/>
      <name val="Bookman Old Style"/>
      <family val="1"/>
    </font>
    <font>
      <sz val="9"/>
      <color theme="1"/>
      <name val="Bookman Old Style"/>
      <family val="1"/>
    </font>
    <font>
      <sz val="8"/>
      <color theme="1"/>
      <name val="Wingdings"/>
      <charset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gray125">
        <fgColor rgb="FF000000"/>
        <bgColor rgb="FFDFDFDF"/>
      </patternFill>
    </fill>
    <fill>
      <patternFill patternType="gray125">
        <fgColor rgb="FF00000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/>
    <xf numFmtId="0" fontId="0" fillId="4" borderId="0" xfId="0" applyFill="1"/>
    <xf numFmtId="164" fontId="0" fillId="0" borderId="0" xfId="0" applyNumberFormat="1"/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7" xfId="0" applyBorder="1"/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18" xfId="0" applyBorder="1"/>
    <xf numFmtId="2" fontId="0" fillId="0" borderId="19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17" xfId="0" applyBorder="1" applyAlignment="1">
      <alignment horizontal="left" vertical="top" wrapText="1"/>
    </xf>
    <xf numFmtId="0" fontId="0" fillId="0" borderId="17" xfId="0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 vertical="center"/>
    </xf>
    <xf numFmtId="0" fontId="0" fillId="0" borderId="20" xfId="0" applyBorder="1"/>
    <xf numFmtId="0" fontId="0" fillId="0" borderId="19" xfId="0" applyBorder="1"/>
    <xf numFmtId="0" fontId="0" fillId="0" borderId="24" xfId="0" applyBorder="1"/>
    <xf numFmtId="2" fontId="0" fillId="0" borderId="24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/>
    </xf>
    <xf numFmtId="0" fontId="7" fillId="5" borderId="25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0BA97-A154-46E8-99E5-584C550019DA}">
  <dimension ref="A1:K110"/>
  <sheetViews>
    <sheetView workbookViewId="0">
      <pane ySplit="1" topLeftCell="A2" activePane="bottomLeft" state="frozen"/>
      <selection pane="bottomLeft" activeCell="K4" sqref="K4"/>
    </sheetView>
  </sheetViews>
  <sheetFormatPr defaultRowHeight="15" x14ac:dyDescent="0.25"/>
  <cols>
    <col min="1" max="1" width="15.42578125" customWidth="1"/>
    <col min="2" max="3" width="16.85546875" customWidth="1"/>
    <col min="4" max="5" width="23.85546875" customWidth="1"/>
    <col min="6" max="6" width="14.28515625" customWidth="1"/>
    <col min="7" max="7" width="21.28515625" customWidth="1"/>
  </cols>
  <sheetData>
    <row r="1" spans="1:11" x14ac:dyDescent="0.25">
      <c r="A1" t="s">
        <v>17</v>
      </c>
      <c r="B1" t="s">
        <v>23</v>
      </c>
      <c r="C1" t="s">
        <v>24</v>
      </c>
      <c r="D1" t="s">
        <v>20</v>
      </c>
      <c r="E1" t="s">
        <v>25</v>
      </c>
      <c r="F1" t="s">
        <v>21</v>
      </c>
      <c r="G1" t="s">
        <v>22</v>
      </c>
      <c r="I1" t="s">
        <v>26</v>
      </c>
      <c r="J1">
        <v>1000000</v>
      </c>
    </row>
    <row r="2" spans="1:11" x14ac:dyDescent="0.25">
      <c r="A2" t="s">
        <v>18</v>
      </c>
      <c r="B2">
        <v>-33.9328</v>
      </c>
      <c r="C2">
        <v>19.0702</v>
      </c>
      <c r="D2">
        <v>38360</v>
      </c>
      <c r="E2">
        <f>D2/$J$1</f>
        <v>3.8359999999999998E-2</v>
      </c>
      <c r="F2">
        <v>3</v>
      </c>
      <c r="G2" t="s">
        <v>14</v>
      </c>
    </row>
    <row r="3" spans="1:11" x14ac:dyDescent="0.25">
      <c r="A3" t="s">
        <v>18</v>
      </c>
      <c r="B3">
        <v>-33.912500000000001</v>
      </c>
      <c r="C3">
        <v>19.137499999999999</v>
      </c>
      <c r="D3">
        <v>18000</v>
      </c>
      <c r="E3">
        <f t="shared" ref="E3:E66" si="0">D3/$J$1</f>
        <v>1.7999999999999999E-2</v>
      </c>
      <c r="F3">
        <v>1</v>
      </c>
      <c r="G3" t="s">
        <v>14</v>
      </c>
      <c r="J3" s="9" t="s">
        <v>27</v>
      </c>
      <c r="K3" s="9" t="s">
        <v>28</v>
      </c>
    </row>
    <row r="4" spans="1:11" x14ac:dyDescent="0.25">
      <c r="A4" t="s">
        <v>18</v>
      </c>
      <c r="B4">
        <v>-33.878050000000002</v>
      </c>
      <c r="C4">
        <v>19.084700000000002</v>
      </c>
      <c r="D4">
        <v>7615</v>
      </c>
      <c r="E4">
        <f t="shared" si="0"/>
        <v>7.6150000000000002E-3</v>
      </c>
      <c r="F4">
        <v>1</v>
      </c>
      <c r="G4" t="s">
        <v>14</v>
      </c>
      <c r="I4" s="9" t="s">
        <v>12</v>
      </c>
      <c r="J4" s="9">
        <f>SUM(E2:E110)</f>
        <v>3.9083179999999986</v>
      </c>
      <c r="K4" s="9">
        <f>SUM(D2:D110)</f>
        <v>3908318</v>
      </c>
    </row>
    <row r="5" spans="1:11" x14ac:dyDescent="0.25">
      <c r="A5" t="s">
        <v>18</v>
      </c>
      <c r="B5">
        <v>-33.9328</v>
      </c>
      <c r="C5">
        <v>19.0702</v>
      </c>
      <c r="D5">
        <v>4000</v>
      </c>
      <c r="E5">
        <f t="shared" si="0"/>
        <v>4.0000000000000001E-3</v>
      </c>
      <c r="F5">
        <v>2</v>
      </c>
      <c r="G5" t="s">
        <v>14</v>
      </c>
    </row>
    <row r="6" spans="1:11" x14ac:dyDescent="0.25">
      <c r="A6" t="s">
        <v>18</v>
      </c>
      <c r="B6">
        <v>-33.9328</v>
      </c>
      <c r="C6">
        <v>19.0702</v>
      </c>
      <c r="D6">
        <v>3800</v>
      </c>
      <c r="E6">
        <f t="shared" si="0"/>
        <v>3.8E-3</v>
      </c>
      <c r="F6">
        <v>3</v>
      </c>
      <c r="G6" t="s">
        <v>14</v>
      </c>
    </row>
    <row r="7" spans="1:11" x14ac:dyDescent="0.25">
      <c r="A7" t="s">
        <v>18</v>
      </c>
      <c r="B7">
        <v>-33.879600000000003</v>
      </c>
      <c r="C7">
        <v>19.071899999999999</v>
      </c>
      <c r="D7">
        <v>54080</v>
      </c>
      <c r="E7">
        <f t="shared" si="0"/>
        <v>5.4080000000000003E-2</v>
      </c>
      <c r="F7">
        <v>8</v>
      </c>
      <c r="G7" t="s">
        <v>14</v>
      </c>
    </row>
    <row r="8" spans="1:11" x14ac:dyDescent="0.25">
      <c r="A8" t="s">
        <v>19</v>
      </c>
      <c r="B8">
        <v>-33.951099999999997</v>
      </c>
      <c r="C8">
        <v>19.111699999999999</v>
      </c>
      <c r="D8">
        <v>160000</v>
      </c>
      <c r="E8">
        <f t="shared" si="0"/>
        <v>0.16</v>
      </c>
      <c r="F8">
        <v>1</v>
      </c>
      <c r="G8" t="s">
        <v>14</v>
      </c>
    </row>
    <row r="9" spans="1:11" x14ac:dyDescent="0.25">
      <c r="A9" t="s">
        <v>19</v>
      </c>
      <c r="B9">
        <v>-33.9497</v>
      </c>
      <c r="C9">
        <v>19.108899999999998</v>
      </c>
      <c r="D9">
        <v>100000</v>
      </c>
      <c r="E9">
        <f t="shared" si="0"/>
        <v>0.1</v>
      </c>
      <c r="F9">
        <v>2</v>
      </c>
      <c r="G9" t="s">
        <v>14</v>
      </c>
    </row>
    <row r="10" spans="1:11" x14ac:dyDescent="0.25">
      <c r="A10" t="s">
        <v>18</v>
      </c>
      <c r="B10">
        <v>-33.9497</v>
      </c>
      <c r="C10">
        <v>19.104199999999999</v>
      </c>
      <c r="D10">
        <v>220000</v>
      </c>
      <c r="E10">
        <f t="shared" si="0"/>
        <v>0.22</v>
      </c>
      <c r="F10">
        <v>7</v>
      </c>
      <c r="G10" t="s">
        <v>14</v>
      </c>
    </row>
    <row r="11" spans="1:11" x14ac:dyDescent="0.25">
      <c r="A11" t="s">
        <v>18</v>
      </c>
      <c r="B11">
        <v>-33.903060000000004</v>
      </c>
      <c r="C11">
        <v>19.112500000000001</v>
      </c>
      <c r="D11">
        <v>0</v>
      </c>
      <c r="E11">
        <f t="shared" si="0"/>
        <v>0</v>
      </c>
      <c r="F11">
        <v>1</v>
      </c>
      <c r="G11" t="s">
        <v>14</v>
      </c>
    </row>
    <row r="12" spans="1:11" x14ac:dyDescent="0.25">
      <c r="A12" t="s">
        <v>18</v>
      </c>
      <c r="B12">
        <v>-33.919530000000002</v>
      </c>
      <c r="C12">
        <v>19.13523</v>
      </c>
      <c r="D12">
        <v>24000</v>
      </c>
      <c r="E12">
        <f t="shared" si="0"/>
        <v>2.4E-2</v>
      </c>
      <c r="F12">
        <v>1</v>
      </c>
      <c r="G12" t="s">
        <v>14</v>
      </c>
    </row>
    <row r="13" spans="1:11" x14ac:dyDescent="0.25">
      <c r="A13" t="s">
        <v>19</v>
      </c>
      <c r="B13">
        <v>-33.9328</v>
      </c>
      <c r="C13">
        <v>19.0702</v>
      </c>
      <c r="D13">
        <v>250</v>
      </c>
      <c r="E13">
        <f t="shared" si="0"/>
        <v>2.5000000000000001E-4</v>
      </c>
      <c r="F13">
        <v>1</v>
      </c>
      <c r="G13" t="s">
        <v>14</v>
      </c>
    </row>
    <row r="14" spans="1:11" x14ac:dyDescent="0.25">
      <c r="A14" t="s">
        <v>18</v>
      </c>
      <c r="B14">
        <v>-33.879570000000001</v>
      </c>
      <c r="C14">
        <v>19.05172</v>
      </c>
      <c r="D14">
        <v>50000</v>
      </c>
      <c r="E14">
        <f t="shared" si="0"/>
        <v>0.05</v>
      </c>
      <c r="F14">
        <v>2</v>
      </c>
      <c r="G14" t="s">
        <v>14</v>
      </c>
    </row>
    <row r="15" spans="1:11" x14ac:dyDescent="0.25">
      <c r="A15" t="s">
        <v>18</v>
      </c>
      <c r="B15">
        <v>-34.9328</v>
      </c>
      <c r="C15">
        <v>19.0702</v>
      </c>
      <c r="D15">
        <v>35912</v>
      </c>
      <c r="E15">
        <f t="shared" si="0"/>
        <v>3.5911999999999999E-2</v>
      </c>
      <c r="F15">
        <v>1</v>
      </c>
      <c r="G15" t="s">
        <v>14</v>
      </c>
    </row>
    <row r="16" spans="1:11" x14ac:dyDescent="0.25">
      <c r="A16" t="s">
        <v>18</v>
      </c>
      <c r="B16">
        <v>-33.922220000000003</v>
      </c>
      <c r="C16">
        <v>19.120830000000002</v>
      </c>
      <c r="D16">
        <v>16500</v>
      </c>
      <c r="E16">
        <f t="shared" si="0"/>
        <v>1.6500000000000001E-2</v>
      </c>
      <c r="F16">
        <v>1</v>
      </c>
      <c r="G16" t="s">
        <v>14</v>
      </c>
    </row>
    <row r="17" spans="1:7" x14ac:dyDescent="0.25">
      <c r="A17" t="s">
        <v>18</v>
      </c>
      <c r="B17">
        <v>-33.876849999999997</v>
      </c>
      <c r="C17">
        <v>19.05519</v>
      </c>
      <c r="D17">
        <v>70000</v>
      </c>
      <c r="E17">
        <f t="shared" si="0"/>
        <v>7.0000000000000007E-2</v>
      </c>
      <c r="F17">
        <v>1</v>
      </c>
      <c r="G17" t="s">
        <v>14</v>
      </c>
    </row>
    <row r="18" spans="1:7" x14ac:dyDescent="0.25">
      <c r="A18" t="s">
        <v>18</v>
      </c>
      <c r="B18">
        <v>-33.9328</v>
      </c>
      <c r="C18">
        <v>19.0702</v>
      </c>
      <c r="D18">
        <v>50000</v>
      </c>
      <c r="E18">
        <f t="shared" si="0"/>
        <v>0.05</v>
      </c>
      <c r="F18">
        <v>1</v>
      </c>
      <c r="G18" t="s">
        <v>14</v>
      </c>
    </row>
    <row r="19" spans="1:7" x14ac:dyDescent="0.25">
      <c r="A19" t="s">
        <v>18</v>
      </c>
      <c r="B19">
        <v>-33.885280000000002</v>
      </c>
      <c r="C19">
        <v>19.05</v>
      </c>
      <c r="D19">
        <v>40000</v>
      </c>
      <c r="E19">
        <f t="shared" si="0"/>
        <v>0.04</v>
      </c>
      <c r="F19">
        <v>2</v>
      </c>
      <c r="G19" t="s">
        <v>14</v>
      </c>
    </row>
    <row r="20" spans="1:7" x14ac:dyDescent="0.25">
      <c r="A20" t="s">
        <v>19</v>
      </c>
      <c r="B20">
        <v>-33.9328</v>
      </c>
      <c r="C20">
        <v>19.0702</v>
      </c>
      <c r="D20">
        <v>10000</v>
      </c>
      <c r="E20">
        <f t="shared" si="0"/>
        <v>0.01</v>
      </c>
      <c r="F20">
        <v>7</v>
      </c>
      <c r="G20" t="s">
        <v>14</v>
      </c>
    </row>
    <row r="21" spans="1:7" x14ac:dyDescent="0.25">
      <c r="A21" t="s">
        <v>18</v>
      </c>
      <c r="B21">
        <v>-33.9328</v>
      </c>
      <c r="C21">
        <v>19.0702</v>
      </c>
      <c r="D21">
        <v>30000</v>
      </c>
      <c r="E21">
        <f t="shared" si="0"/>
        <v>0.03</v>
      </c>
      <c r="F21">
        <v>10</v>
      </c>
      <c r="G21" t="s">
        <v>14</v>
      </c>
    </row>
    <row r="22" spans="1:7" x14ac:dyDescent="0.25">
      <c r="A22" t="s">
        <v>18</v>
      </c>
      <c r="B22">
        <v>-33.919440000000002</v>
      </c>
      <c r="C22">
        <v>19.120830000000002</v>
      </c>
      <c r="D22">
        <v>44000</v>
      </c>
      <c r="E22">
        <f t="shared" si="0"/>
        <v>4.3999999999999997E-2</v>
      </c>
      <c r="F22">
        <v>2</v>
      </c>
      <c r="G22" t="s">
        <v>14</v>
      </c>
    </row>
    <row r="23" spans="1:7" x14ac:dyDescent="0.25">
      <c r="A23" t="s">
        <v>18</v>
      </c>
      <c r="B23">
        <v>-33.935277999999997</v>
      </c>
      <c r="C23">
        <v>19.118055999999999</v>
      </c>
      <c r="D23">
        <v>69500</v>
      </c>
      <c r="E23">
        <f t="shared" si="0"/>
        <v>6.9500000000000006E-2</v>
      </c>
      <c r="F23">
        <v>3</v>
      </c>
      <c r="G23" t="s">
        <v>14</v>
      </c>
    </row>
    <row r="24" spans="1:7" x14ac:dyDescent="0.25">
      <c r="A24" t="s">
        <v>18</v>
      </c>
      <c r="B24">
        <v>-33.939722000000003</v>
      </c>
      <c r="C24">
        <v>19.117222000000002</v>
      </c>
      <c r="D24">
        <v>78000</v>
      </c>
      <c r="E24">
        <f t="shared" si="0"/>
        <v>7.8E-2</v>
      </c>
      <c r="F24">
        <v>4</v>
      </c>
      <c r="G24" t="s">
        <v>14</v>
      </c>
    </row>
    <row r="25" spans="1:7" x14ac:dyDescent="0.25">
      <c r="A25" t="s">
        <v>18</v>
      </c>
      <c r="B25">
        <v>-33.875549999999997</v>
      </c>
      <c r="C25">
        <v>19.052932999999999</v>
      </c>
      <c r="D25">
        <v>36000</v>
      </c>
      <c r="E25">
        <f t="shared" si="0"/>
        <v>3.5999999999999997E-2</v>
      </c>
      <c r="F25">
        <v>1</v>
      </c>
      <c r="G25" t="s">
        <v>14</v>
      </c>
    </row>
    <row r="26" spans="1:7" x14ac:dyDescent="0.25">
      <c r="A26" t="s">
        <v>19</v>
      </c>
      <c r="B26">
        <v>-33.875549999999997</v>
      </c>
      <c r="C26">
        <v>19.052932999999999</v>
      </c>
      <c r="D26">
        <v>80000</v>
      </c>
      <c r="E26">
        <f t="shared" si="0"/>
        <v>0.08</v>
      </c>
      <c r="F26">
        <v>2</v>
      </c>
      <c r="G26" t="s">
        <v>14</v>
      </c>
    </row>
    <row r="27" spans="1:7" x14ac:dyDescent="0.25">
      <c r="A27" t="s">
        <v>18</v>
      </c>
      <c r="B27">
        <v>-33.914250000000003</v>
      </c>
      <c r="C27">
        <v>19.136278000000001</v>
      </c>
      <c r="D27">
        <v>8178</v>
      </c>
      <c r="E27">
        <f t="shared" si="0"/>
        <v>8.1779999999999995E-3</v>
      </c>
      <c r="F27">
        <v>5</v>
      </c>
      <c r="G27" t="s">
        <v>14</v>
      </c>
    </row>
    <row r="28" spans="1:7" x14ac:dyDescent="0.25">
      <c r="A28" t="s">
        <v>18</v>
      </c>
      <c r="B28">
        <v>-33.916670000000003</v>
      </c>
      <c r="C28">
        <v>19.112500000000001</v>
      </c>
      <c r="D28">
        <v>4328</v>
      </c>
      <c r="E28">
        <f t="shared" si="0"/>
        <v>4.3280000000000002E-3</v>
      </c>
      <c r="F28">
        <v>1</v>
      </c>
      <c r="G28" t="s">
        <v>14</v>
      </c>
    </row>
    <row r="29" spans="1:7" x14ac:dyDescent="0.25">
      <c r="A29" t="s">
        <v>18</v>
      </c>
      <c r="B29">
        <v>-33.915832999999999</v>
      </c>
      <c r="C29">
        <v>19.114417</v>
      </c>
      <c r="D29">
        <v>55597</v>
      </c>
      <c r="E29">
        <f t="shared" si="0"/>
        <v>5.5597000000000001E-2</v>
      </c>
      <c r="F29">
        <v>4</v>
      </c>
      <c r="G29" t="s">
        <v>14</v>
      </c>
    </row>
    <row r="30" spans="1:7" x14ac:dyDescent="0.25">
      <c r="A30" t="s">
        <v>18</v>
      </c>
      <c r="B30">
        <v>-33.923000000000002</v>
      </c>
      <c r="C30">
        <v>19.131388999999999</v>
      </c>
      <c r="D30">
        <v>20000</v>
      </c>
      <c r="E30">
        <f t="shared" si="0"/>
        <v>0.02</v>
      </c>
      <c r="F30">
        <v>6</v>
      </c>
      <c r="G30" t="s">
        <v>14</v>
      </c>
    </row>
    <row r="31" spans="1:7" x14ac:dyDescent="0.25">
      <c r="A31" t="s">
        <v>18</v>
      </c>
      <c r="B31">
        <v>-33.922220000000003</v>
      </c>
      <c r="C31">
        <v>19.129169999999998</v>
      </c>
      <c r="D31">
        <v>26200</v>
      </c>
      <c r="E31">
        <f t="shared" si="0"/>
        <v>2.6200000000000001E-2</v>
      </c>
      <c r="F31">
        <v>1</v>
      </c>
      <c r="G31" t="s">
        <v>14</v>
      </c>
    </row>
    <row r="32" spans="1:7" x14ac:dyDescent="0.25">
      <c r="A32" t="s">
        <v>18</v>
      </c>
      <c r="B32">
        <v>-33.926389999999998</v>
      </c>
      <c r="C32">
        <v>19.13222</v>
      </c>
      <c r="D32">
        <v>77000</v>
      </c>
      <c r="E32">
        <f t="shared" si="0"/>
        <v>7.6999999999999999E-2</v>
      </c>
      <c r="F32">
        <v>2</v>
      </c>
      <c r="G32" t="s">
        <v>14</v>
      </c>
    </row>
    <row r="33" spans="1:7" x14ac:dyDescent="0.25">
      <c r="A33" t="s">
        <v>19</v>
      </c>
      <c r="B33">
        <v>-33.923609999999996</v>
      </c>
      <c r="C33">
        <v>19.141670000000001</v>
      </c>
      <c r="D33">
        <v>25000</v>
      </c>
      <c r="E33">
        <f t="shared" si="0"/>
        <v>2.5000000000000001E-2</v>
      </c>
      <c r="F33">
        <v>3</v>
      </c>
      <c r="G33" t="s">
        <v>14</v>
      </c>
    </row>
    <row r="34" spans="1:7" x14ac:dyDescent="0.25">
      <c r="A34" t="s">
        <v>19</v>
      </c>
      <c r="B34">
        <v>-33.884721999999996</v>
      </c>
      <c r="C34">
        <v>19.091667000000001</v>
      </c>
      <c r="D34">
        <v>75000</v>
      </c>
      <c r="E34">
        <f t="shared" si="0"/>
        <v>7.4999999999999997E-2</v>
      </c>
      <c r="F34">
        <v>2</v>
      </c>
      <c r="G34" t="s">
        <v>14</v>
      </c>
    </row>
    <row r="35" spans="1:7" x14ac:dyDescent="0.25">
      <c r="A35" t="s">
        <v>18</v>
      </c>
      <c r="B35">
        <v>-33.8996</v>
      </c>
      <c r="C35">
        <v>19.118600000000001</v>
      </c>
      <c r="D35">
        <v>6000</v>
      </c>
      <c r="E35">
        <f t="shared" si="0"/>
        <v>6.0000000000000001E-3</v>
      </c>
      <c r="F35">
        <v>1</v>
      </c>
      <c r="G35" t="s">
        <v>14</v>
      </c>
    </row>
    <row r="36" spans="1:7" x14ac:dyDescent="0.25">
      <c r="A36" t="s">
        <v>18</v>
      </c>
      <c r="B36">
        <v>-33.901299999999999</v>
      </c>
      <c r="C36">
        <v>19.119</v>
      </c>
      <c r="D36">
        <v>6000</v>
      </c>
      <c r="E36">
        <f t="shared" si="0"/>
        <v>6.0000000000000001E-3</v>
      </c>
      <c r="F36">
        <v>2</v>
      </c>
      <c r="G36" t="s">
        <v>14</v>
      </c>
    </row>
    <row r="37" spans="1:7" x14ac:dyDescent="0.25">
      <c r="A37" t="s">
        <v>18</v>
      </c>
      <c r="B37">
        <v>-33.895277999999998</v>
      </c>
      <c r="C37">
        <v>19.087778</v>
      </c>
      <c r="D37">
        <v>65000</v>
      </c>
      <c r="E37">
        <f t="shared" si="0"/>
        <v>6.5000000000000002E-2</v>
      </c>
      <c r="F37">
        <v>1</v>
      </c>
      <c r="G37" t="s">
        <v>14</v>
      </c>
    </row>
    <row r="38" spans="1:7" x14ac:dyDescent="0.25">
      <c r="A38" t="s">
        <v>18</v>
      </c>
      <c r="B38">
        <v>-33.896110999999998</v>
      </c>
      <c r="C38">
        <v>19.110555999999999</v>
      </c>
      <c r="D38">
        <v>217000</v>
      </c>
      <c r="E38">
        <f t="shared" si="0"/>
        <v>0.217</v>
      </c>
      <c r="F38">
        <v>1</v>
      </c>
      <c r="G38" t="s">
        <v>14</v>
      </c>
    </row>
    <row r="39" spans="1:7" x14ac:dyDescent="0.25">
      <c r="A39" t="s">
        <v>19</v>
      </c>
      <c r="B39">
        <v>-33.898699999999998</v>
      </c>
      <c r="C39">
        <v>19.115300000000001</v>
      </c>
      <c r="D39">
        <v>1500</v>
      </c>
      <c r="E39">
        <f t="shared" si="0"/>
        <v>1.5E-3</v>
      </c>
      <c r="F39">
        <v>3</v>
      </c>
      <c r="G39" t="s">
        <v>14</v>
      </c>
    </row>
    <row r="40" spans="1:7" x14ac:dyDescent="0.25">
      <c r="A40" t="s">
        <v>18</v>
      </c>
      <c r="B40">
        <v>-33.943638999999997</v>
      </c>
      <c r="C40">
        <v>19.118333</v>
      </c>
      <c r="D40">
        <v>54000</v>
      </c>
      <c r="E40">
        <f t="shared" si="0"/>
        <v>5.3999999999999999E-2</v>
      </c>
      <c r="F40">
        <v>1</v>
      </c>
      <c r="G40" t="s">
        <v>14</v>
      </c>
    </row>
    <row r="41" spans="1:7" x14ac:dyDescent="0.25">
      <c r="A41" t="s">
        <v>18</v>
      </c>
      <c r="B41">
        <v>-33.946666999999998</v>
      </c>
      <c r="C41">
        <v>19.120556000000001</v>
      </c>
      <c r="D41">
        <v>35000</v>
      </c>
      <c r="E41">
        <f t="shared" si="0"/>
        <v>3.5000000000000003E-2</v>
      </c>
      <c r="F41">
        <v>4</v>
      </c>
      <c r="G41" t="s">
        <v>14</v>
      </c>
    </row>
    <row r="42" spans="1:7" x14ac:dyDescent="0.25">
      <c r="A42" t="s">
        <v>18</v>
      </c>
      <c r="B42">
        <v>-33.943610999999997</v>
      </c>
      <c r="C42">
        <v>19.118333</v>
      </c>
      <c r="D42">
        <v>54000</v>
      </c>
      <c r="E42">
        <f t="shared" si="0"/>
        <v>5.3999999999999999E-2</v>
      </c>
      <c r="F42">
        <v>1</v>
      </c>
      <c r="G42" t="s">
        <v>14</v>
      </c>
    </row>
    <row r="43" spans="1:7" x14ac:dyDescent="0.25">
      <c r="A43" t="s">
        <v>18</v>
      </c>
      <c r="B43">
        <v>-33.94464</v>
      </c>
      <c r="C43">
        <v>19.120660000000001</v>
      </c>
      <c r="D43">
        <v>35000</v>
      </c>
      <c r="E43">
        <f t="shared" si="0"/>
        <v>3.5000000000000003E-2</v>
      </c>
      <c r="F43">
        <v>2</v>
      </c>
      <c r="G43" t="s">
        <v>14</v>
      </c>
    </row>
    <row r="44" spans="1:7" x14ac:dyDescent="0.25">
      <c r="A44" t="s">
        <v>18</v>
      </c>
      <c r="B44">
        <v>-33.931944000000001</v>
      </c>
      <c r="C44">
        <v>19.114722</v>
      </c>
      <c r="D44">
        <v>55500</v>
      </c>
      <c r="E44">
        <f t="shared" si="0"/>
        <v>5.5500000000000001E-2</v>
      </c>
      <c r="F44">
        <v>2</v>
      </c>
      <c r="G44" t="s">
        <v>14</v>
      </c>
    </row>
    <row r="45" spans="1:7" x14ac:dyDescent="0.25">
      <c r="A45" t="s">
        <v>18</v>
      </c>
      <c r="B45">
        <v>-33.93</v>
      </c>
      <c r="C45">
        <v>19.131111000000001</v>
      </c>
      <c r="D45">
        <v>34200</v>
      </c>
      <c r="E45">
        <f t="shared" si="0"/>
        <v>3.4200000000000001E-2</v>
      </c>
      <c r="F45">
        <v>2</v>
      </c>
      <c r="G45" t="s">
        <v>14</v>
      </c>
    </row>
    <row r="46" spans="1:7" x14ac:dyDescent="0.25">
      <c r="A46" t="s">
        <v>18</v>
      </c>
      <c r="B46">
        <v>-33.927799999999998</v>
      </c>
      <c r="C46">
        <v>19.1081</v>
      </c>
      <c r="D46">
        <v>27000</v>
      </c>
      <c r="E46">
        <f t="shared" si="0"/>
        <v>2.7E-2</v>
      </c>
      <c r="F46">
        <v>4</v>
      </c>
      <c r="G46" t="s">
        <v>14</v>
      </c>
    </row>
    <row r="47" spans="1:7" x14ac:dyDescent="0.25">
      <c r="A47" t="s">
        <v>18</v>
      </c>
      <c r="B47">
        <v>-33.9328</v>
      </c>
      <c r="C47">
        <v>19.0702</v>
      </c>
      <c r="D47">
        <v>120</v>
      </c>
      <c r="E47">
        <f t="shared" si="0"/>
        <v>1.2E-4</v>
      </c>
      <c r="F47">
        <v>2</v>
      </c>
      <c r="G47" t="s">
        <v>14</v>
      </c>
    </row>
    <row r="48" spans="1:7" x14ac:dyDescent="0.25">
      <c r="A48" t="s">
        <v>18</v>
      </c>
      <c r="B48">
        <v>-33.899799999999999</v>
      </c>
      <c r="C48">
        <v>19.127099999999999</v>
      </c>
      <c r="D48">
        <v>3600</v>
      </c>
      <c r="E48">
        <f t="shared" si="0"/>
        <v>3.5999999999999999E-3</v>
      </c>
      <c r="F48">
        <v>2</v>
      </c>
      <c r="G48" t="s">
        <v>14</v>
      </c>
    </row>
    <row r="49" spans="1:7" x14ac:dyDescent="0.25">
      <c r="A49" t="s">
        <v>19</v>
      </c>
      <c r="B49">
        <v>-33.899799999999999</v>
      </c>
      <c r="C49">
        <v>19.127099999999999</v>
      </c>
      <c r="D49">
        <v>16515</v>
      </c>
      <c r="E49">
        <f t="shared" si="0"/>
        <v>1.6514999999999998E-2</v>
      </c>
      <c r="F49">
        <v>3</v>
      </c>
      <c r="G49" t="s">
        <v>14</v>
      </c>
    </row>
    <row r="50" spans="1:7" x14ac:dyDescent="0.25">
      <c r="A50" t="s">
        <v>18</v>
      </c>
      <c r="B50">
        <v>-33.9328</v>
      </c>
      <c r="C50">
        <v>19.0702</v>
      </c>
      <c r="D50">
        <v>33010</v>
      </c>
      <c r="E50">
        <f t="shared" si="0"/>
        <v>3.3009999999999998E-2</v>
      </c>
      <c r="F50">
        <v>2</v>
      </c>
      <c r="G50" t="s">
        <v>14</v>
      </c>
    </row>
    <row r="51" spans="1:7" x14ac:dyDescent="0.25">
      <c r="A51" t="s">
        <v>18</v>
      </c>
      <c r="B51">
        <v>-33.927222</v>
      </c>
      <c r="C51">
        <v>19.032222000000001</v>
      </c>
      <c r="D51">
        <v>49200</v>
      </c>
      <c r="E51">
        <f t="shared" si="0"/>
        <v>4.9200000000000001E-2</v>
      </c>
      <c r="F51">
        <v>1</v>
      </c>
      <c r="G51" t="s">
        <v>14</v>
      </c>
    </row>
    <row r="52" spans="1:7" x14ac:dyDescent="0.25">
      <c r="A52" t="s">
        <v>19</v>
      </c>
      <c r="B52">
        <v>-33.927222</v>
      </c>
      <c r="C52">
        <v>19.032222000000001</v>
      </c>
      <c r="D52">
        <v>44100</v>
      </c>
      <c r="E52">
        <f t="shared" si="0"/>
        <v>4.41E-2</v>
      </c>
      <c r="F52">
        <v>2</v>
      </c>
      <c r="G52" t="s">
        <v>14</v>
      </c>
    </row>
    <row r="53" spans="1:7" x14ac:dyDescent="0.25">
      <c r="A53" t="s">
        <v>18</v>
      </c>
      <c r="B53">
        <v>-33.871389000000001</v>
      </c>
      <c r="C53">
        <v>19.060889</v>
      </c>
      <c r="D53">
        <v>137000</v>
      </c>
      <c r="E53">
        <f t="shared" si="0"/>
        <v>0.13700000000000001</v>
      </c>
      <c r="F53">
        <v>1</v>
      </c>
      <c r="G53" t="s">
        <v>14</v>
      </c>
    </row>
    <row r="54" spans="1:7" x14ac:dyDescent="0.25">
      <c r="A54" t="s">
        <v>18</v>
      </c>
      <c r="B54">
        <v>-33.937100000000001</v>
      </c>
      <c r="C54">
        <v>19.10453</v>
      </c>
      <c r="D54">
        <v>13900</v>
      </c>
      <c r="E54">
        <f t="shared" si="0"/>
        <v>1.3899999999999999E-2</v>
      </c>
      <c r="F54">
        <v>1</v>
      </c>
      <c r="G54" t="s">
        <v>14</v>
      </c>
    </row>
    <row r="55" spans="1:7" x14ac:dyDescent="0.25">
      <c r="A55" t="s">
        <v>18</v>
      </c>
      <c r="B55">
        <v>-33.900944000000003</v>
      </c>
      <c r="C55">
        <v>19.102167000000001</v>
      </c>
      <c r="D55">
        <v>34200</v>
      </c>
      <c r="E55">
        <f t="shared" si="0"/>
        <v>3.4200000000000001E-2</v>
      </c>
      <c r="F55">
        <v>3</v>
      </c>
      <c r="G55" t="s">
        <v>14</v>
      </c>
    </row>
    <row r="56" spans="1:7" x14ac:dyDescent="0.25">
      <c r="A56" t="s">
        <v>18</v>
      </c>
      <c r="B56">
        <v>-33.900944000000003</v>
      </c>
      <c r="C56">
        <v>19.102167000000001</v>
      </c>
      <c r="D56">
        <v>4000</v>
      </c>
      <c r="E56">
        <f t="shared" si="0"/>
        <v>4.0000000000000001E-3</v>
      </c>
      <c r="F56">
        <v>4</v>
      </c>
      <c r="G56" t="s">
        <v>14</v>
      </c>
    </row>
    <row r="57" spans="1:7" x14ac:dyDescent="0.25">
      <c r="A57" t="s">
        <v>18</v>
      </c>
      <c r="B57">
        <v>-33.900599999999997</v>
      </c>
      <c r="C57">
        <v>19.1006</v>
      </c>
      <c r="D57">
        <v>23400</v>
      </c>
      <c r="E57">
        <f t="shared" si="0"/>
        <v>2.3400000000000001E-2</v>
      </c>
      <c r="F57">
        <v>1</v>
      </c>
      <c r="G57" t="s">
        <v>14</v>
      </c>
    </row>
    <row r="58" spans="1:7" x14ac:dyDescent="0.25">
      <c r="A58" t="s">
        <v>18</v>
      </c>
      <c r="B58">
        <v>-33.8992</v>
      </c>
      <c r="C58">
        <v>19.103100000000001</v>
      </c>
      <c r="D58">
        <v>527</v>
      </c>
      <c r="E58">
        <f t="shared" si="0"/>
        <v>5.2700000000000002E-4</v>
      </c>
      <c r="F58">
        <v>4</v>
      </c>
      <c r="G58" t="s">
        <v>14</v>
      </c>
    </row>
    <row r="59" spans="1:7" x14ac:dyDescent="0.25">
      <c r="A59" t="s">
        <v>18</v>
      </c>
      <c r="B59">
        <v>-33.902880000000003</v>
      </c>
      <c r="C59">
        <v>19.098210000000002</v>
      </c>
      <c r="D59">
        <v>23000</v>
      </c>
      <c r="E59">
        <f t="shared" si="0"/>
        <v>2.3E-2</v>
      </c>
      <c r="F59">
        <v>5</v>
      </c>
      <c r="G59" t="s">
        <v>14</v>
      </c>
    </row>
    <row r="60" spans="1:7" x14ac:dyDescent="0.25">
      <c r="A60" t="s">
        <v>18</v>
      </c>
      <c r="B60">
        <v>-33.922330000000002</v>
      </c>
      <c r="C60">
        <v>19.124110000000002</v>
      </c>
      <c r="D60">
        <v>12150</v>
      </c>
      <c r="E60">
        <f t="shared" si="0"/>
        <v>1.2149999999999999E-2</v>
      </c>
      <c r="F60">
        <v>2</v>
      </c>
      <c r="G60" t="s">
        <v>14</v>
      </c>
    </row>
    <row r="61" spans="1:7" x14ac:dyDescent="0.25">
      <c r="A61" t="s">
        <v>18</v>
      </c>
      <c r="B61">
        <v>-33.922330000000002</v>
      </c>
      <c r="C61">
        <v>19.124110000000002</v>
      </c>
      <c r="D61">
        <v>100</v>
      </c>
      <c r="E61">
        <f t="shared" si="0"/>
        <v>1E-4</v>
      </c>
      <c r="F61">
        <v>3</v>
      </c>
      <c r="G61" t="s">
        <v>14</v>
      </c>
    </row>
    <row r="62" spans="1:7" x14ac:dyDescent="0.25">
      <c r="A62" t="s">
        <v>18</v>
      </c>
      <c r="B62">
        <v>-33.915278000000001</v>
      </c>
      <c r="C62">
        <v>19.133333</v>
      </c>
      <c r="D62">
        <v>29600</v>
      </c>
      <c r="E62">
        <f t="shared" si="0"/>
        <v>2.9600000000000001E-2</v>
      </c>
      <c r="F62">
        <v>1</v>
      </c>
      <c r="G62" t="s">
        <v>14</v>
      </c>
    </row>
    <row r="63" spans="1:7" x14ac:dyDescent="0.25">
      <c r="A63" t="s">
        <v>18</v>
      </c>
      <c r="B63">
        <v>-33.895200000000003</v>
      </c>
      <c r="C63">
        <v>19.122599999999998</v>
      </c>
      <c r="D63">
        <v>17833</v>
      </c>
      <c r="E63">
        <f t="shared" si="0"/>
        <v>1.7833000000000002E-2</v>
      </c>
      <c r="F63">
        <v>1</v>
      </c>
      <c r="G63" t="s">
        <v>14</v>
      </c>
    </row>
    <row r="64" spans="1:7" x14ac:dyDescent="0.25">
      <c r="A64" t="s">
        <v>18</v>
      </c>
      <c r="B64">
        <v>-33.892400000000002</v>
      </c>
      <c r="C64">
        <v>19.122199999999999</v>
      </c>
      <c r="D64">
        <v>17833</v>
      </c>
      <c r="E64">
        <f t="shared" si="0"/>
        <v>1.7833000000000002E-2</v>
      </c>
      <c r="F64">
        <v>2</v>
      </c>
      <c r="G64" t="s">
        <v>14</v>
      </c>
    </row>
    <row r="65" spans="1:7" x14ac:dyDescent="0.25">
      <c r="A65" t="s">
        <v>18</v>
      </c>
      <c r="B65">
        <v>-33.9328</v>
      </c>
      <c r="C65">
        <v>19.0702</v>
      </c>
      <c r="D65">
        <v>14266</v>
      </c>
      <c r="E65">
        <f t="shared" si="0"/>
        <v>1.4265999999999999E-2</v>
      </c>
      <c r="F65">
        <v>3</v>
      </c>
      <c r="G65" t="s">
        <v>14</v>
      </c>
    </row>
    <row r="66" spans="1:7" x14ac:dyDescent="0.25">
      <c r="A66" t="s">
        <v>18</v>
      </c>
      <c r="B66">
        <v>-33.9328</v>
      </c>
      <c r="C66">
        <v>19.0702</v>
      </c>
      <c r="D66">
        <v>3566</v>
      </c>
      <c r="E66">
        <f t="shared" si="0"/>
        <v>3.5660000000000002E-3</v>
      </c>
      <c r="F66">
        <v>4</v>
      </c>
      <c r="G66" t="s">
        <v>14</v>
      </c>
    </row>
    <row r="67" spans="1:7" x14ac:dyDescent="0.25">
      <c r="A67" t="s">
        <v>18</v>
      </c>
      <c r="B67">
        <v>-33.892195000000001</v>
      </c>
      <c r="C67">
        <v>19.135000000000002</v>
      </c>
      <c r="D67">
        <v>14000</v>
      </c>
      <c r="E67">
        <f t="shared" ref="E67:E110" si="1">D67/$J$1</f>
        <v>1.4E-2</v>
      </c>
      <c r="F67">
        <v>1</v>
      </c>
      <c r="G67" t="s">
        <v>14</v>
      </c>
    </row>
    <row r="68" spans="1:7" x14ac:dyDescent="0.25">
      <c r="A68" t="s">
        <v>18</v>
      </c>
      <c r="B68">
        <v>-33.862222000000003</v>
      </c>
      <c r="C68">
        <v>19.045000000000002</v>
      </c>
      <c r="D68">
        <v>40000</v>
      </c>
      <c r="E68">
        <f t="shared" si="1"/>
        <v>0.04</v>
      </c>
      <c r="F68">
        <v>1</v>
      </c>
      <c r="G68" t="s">
        <v>14</v>
      </c>
    </row>
    <row r="69" spans="1:7" x14ac:dyDescent="0.25">
      <c r="A69" t="s">
        <v>18</v>
      </c>
      <c r="B69">
        <v>-33.9328</v>
      </c>
      <c r="C69">
        <v>19.0702</v>
      </c>
      <c r="D69">
        <v>55000</v>
      </c>
      <c r="E69">
        <f t="shared" si="1"/>
        <v>5.5E-2</v>
      </c>
      <c r="F69">
        <v>2</v>
      </c>
      <c r="G69" t="s">
        <v>14</v>
      </c>
    </row>
    <row r="70" spans="1:7" x14ac:dyDescent="0.25">
      <c r="A70" t="s">
        <v>18</v>
      </c>
      <c r="B70">
        <v>-33.92015</v>
      </c>
      <c r="C70">
        <v>19.12529</v>
      </c>
      <c r="D70">
        <v>2500</v>
      </c>
      <c r="E70">
        <f t="shared" si="1"/>
        <v>2.5000000000000001E-3</v>
      </c>
      <c r="F70">
        <v>3</v>
      </c>
      <c r="G70" t="s">
        <v>14</v>
      </c>
    </row>
    <row r="71" spans="1:7" x14ac:dyDescent="0.25">
      <c r="A71" t="s">
        <v>18</v>
      </c>
      <c r="B71">
        <v>-33.92015</v>
      </c>
      <c r="C71">
        <v>19.12529</v>
      </c>
      <c r="D71">
        <v>69120</v>
      </c>
      <c r="E71">
        <f t="shared" si="1"/>
        <v>6.9120000000000001E-2</v>
      </c>
      <c r="F71">
        <v>5</v>
      </c>
      <c r="G71" t="s">
        <v>14</v>
      </c>
    </row>
    <row r="72" spans="1:7" x14ac:dyDescent="0.25">
      <c r="A72" t="s">
        <v>18</v>
      </c>
      <c r="B72">
        <v>-33.947221999999996</v>
      </c>
      <c r="C72">
        <v>19.113889</v>
      </c>
      <c r="D72">
        <v>33000</v>
      </c>
      <c r="E72">
        <f t="shared" si="1"/>
        <v>3.3000000000000002E-2</v>
      </c>
      <c r="F72">
        <v>1</v>
      </c>
      <c r="G72" t="s">
        <v>14</v>
      </c>
    </row>
    <row r="73" spans="1:7" x14ac:dyDescent="0.25">
      <c r="A73" t="s">
        <v>18</v>
      </c>
      <c r="B73">
        <v>-33.947221999999996</v>
      </c>
      <c r="C73">
        <v>19.113889</v>
      </c>
      <c r="D73">
        <v>37000</v>
      </c>
      <c r="E73">
        <f t="shared" si="1"/>
        <v>3.6999999999999998E-2</v>
      </c>
      <c r="F73">
        <v>3</v>
      </c>
      <c r="G73" t="s">
        <v>14</v>
      </c>
    </row>
    <row r="74" spans="1:7" x14ac:dyDescent="0.25">
      <c r="A74" t="s">
        <v>18</v>
      </c>
      <c r="B74">
        <v>-33.90128</v>
      </c>
      <c r="C74">
        <v>19.107089999999999</v>
      </c>
      <c r="D74">
        <v>3000</v>
      </c>
      <c r="E74">
        <f t="shared" si="1"/>
        <v>3.0000000000000001E-3</v>
      </c>
      <c r="F74">
        <v>1</v>
      </c>
      <c r="G74" t="s">
        <v>14</v>
      </c>
    </row>
    <row r="75" spans="1:7" x14ac:dyDescent="0.25">
      <c r="A75" t="s">
        <v>19</v>
      </c>
      <c r="B75">
        <v>-33.896417</v>
      </c>
      <c r="C75">
        <v>19.142472000000001</v>
      </c>
      <c r="D75">
        <v>3000</v>
      </c>
      <c r="E75">
        <f t="shared" si="1"/>
        <v>3.0000000000000001E-3</v>
      </c>
      <c r="F75">
        <v>3</v>
      </c>
      <c r="G75" t="s">
        <v>14</v>
      </c>
    </row>
    <row r="76" spans="1:7" x14ac:dyDescent="0.25">
      <c r="A76" t="s">
        <v>19</v>
      </c>
      <c r="B76">
        <v>-33.898639000000003</v>
      </c>
      <c r="C76">
        <v>19.142472000000001</v>
      </c>
      <c r="D76">
        <v>10000</v>
      </c>
      <c r="E76">
        <f t="shared" si="1"/>
        <v>0.01</v>
      </c>
      <c r="F76">
        <v>8</v>
      </c>
      <c r="G76" t="s">
        <v>14</v>
      </c>
    </row>
    <row r="77" spans="1:7" x14ac:dyDescent="0.25">
      <c r="A77" t="s">
        <v>18</v>
      </c>
      <c r="B77">
        <v>-33.899555999999997</v>
      </c>
      <c r="C77">
        <v>19.145693999999999</v>
      </c>
      <c r="D77">
        <v>30000</v>
      </c>
      <c r="E77">
        <f t="shared" si="1"/>
        <v>0.03</v>
      </c>
      <c r="F77">
        <v>9</v>
      </c>
      <c r="G77" t="s">
        <v>14</v>
      </c>
    </row>
    <row r="78" spans="1:7" x14ac:dyDescent="0.25">
      <c r="A78" t="s">
        <v>19</v>
      </c>
      <c r="B78">
        <v>-33.901361000000001</v>
      </c>
      <c r="C78">
        <v>19.147306</v>
      </c>
      <c r="D78">
        <v>10000</v>
      </c>
      <c r="E78">
        <f t="shared" si="1"/>
        <v>0.01</v>
      </c>
      <c r="F78">
        <v>10</v>
      </c>
      <c r="G78" t="s">
        <v>14</v>
      </c>
    </row>
    <row r="79" spans="1:7" x14ac:dyDescent="0.25">
      <c r="A79" t="s">
        <v>18</v>
      </c>
      <c r="B79">
        <v>-33.900069999999999</v>
      </c>
      <c r="C79">
        <v>19.124957999999999</v>
      </c>
      <c r="D79">
        <v>63072</v>
      </c>
      <c r="E79">
        <f t="shared" si="1"/>
        <v>6.3072000000000003E-2</v>
      </c>
      <c r="F79">
        <v>12</v>
      </c>
      <c r="G79" t="s">
        <v>14</v>
      </c>
    </row>
    <row r="80" spans="1:7" x14ac:dyDescent="0.25">
      <c r="A80" t="s">
        <v>18</v>
      </c>
      <c r="B80">
        <v>-33.899903000000002</v>
      </c>
      <c r="C80">
        <v>19.127562999999999</v>
      </c>
      <c r="D80">
        <v>31536</v>
      </c>
      <c r="E80">
        <f t="shared" si="1"/>
        <v>3.1536000000000002E-2</v>
      </c>
      <c r="F80">
        <v>13</v>
      </c>
      <c r="G80" t="s">
        <v>14</v>
      </c>
    </row>
    <row r="81" spans="1:7" x14ac:dyDescent="0.25">
      <c r="A81" t="s">
        <v>18</v>
      </c>
      <c r="B81">
        <v>-33.884388999999999</v>
      </c>
      <c r="C81">
        <v>19.101361000000001</v>
      </c>
      <c r="D81">
        <v>140000</v>
      </c>
      <c r="E81">
        <f t="shared" si="1"/>
        <v>0.14000000000000001</v>
      </c>
      <c r="F81">
        <v>2</v>
      </c>
      <c r="G81" t="s">
        <v>14</v>
      </c>
    </row>
    <row r="82" spans="1:7" x14ac:dyDescent="0.25">
      <c r="A82" t="s">
        <v>18</v>
      </c>
      <c r="B82">
        <v>-33.939694000000003</v>
      </c>
      <c r="C82">
        <v>19.109278</v>
      </c>
      <c r="D82">
        <v>33000</v>
      </c>
      <c r="E82">
        <f t="shared" si="1"/>
        <v>3.3000000000000002E-2</v>
      </c>
      <c r="F82">
        <v>1</v>
      </c>
      <c r="G82" t="s">
        <v>14</v>
      </c>
    </row>
    <row r="83" spans="1:7" x14ac:dyDescent="0.25">
      <c r="A83" t="s">
        <v>18</v>
      </c>
      <c r="B83">
        <v>-33.939694000000003</v>
      </c>
      <c r="C83">
        <v>19.109278</v>
      </c>
      <c r="D83">
        <v>750</v>
      </c>
      <c r="E83">
        <f t="shared" si="1"/>
        <v>7.5000000000000002E-4</v>
      </c>
      <c r="F83">
        <v>2</v>
      </c>
      <c r="G83" t="s">
        <v>14</v>
      </c>
    </row>
    <row r="84" spans="1:7" x14ac:dyDescent="0.25">
      <c r="A84" t="s">
        <v>18</v>
      </c>
      <c r="B84">
        <v>-33.935000000000002</v>
      </c>
      <c r="C84">
        <v>19.114999999999998</v>
      </c>
      <c r="D84">
        <v>117000</v>
      </c>
      <c r="E84">
        <f t="shared" si="1"/>
        <v>0.11700000000000001</v>
      </c>
      <c r="F84">
        <v>1</v>
      </c>
      <c r="G84" t="s">
        <v>14</v>
      </c>
    </row>
    <row r="85" spans="1:7" x14ac:dyDescent="0.25">
      <c r="A85" t="s">
        <v>18</v>
      </c>
      <c r="B85">
        <v>-33.911639000000001</v>
      </c>
      <c r="C85">
        <v>19.116582999999999</v>
      </c>
      <c r="D85">
        <v>25920</v>
      </c>
      <c r="E85">
        <f t="shared" si="1"/>
        <v>2.5919999999999999E-2</v>
      </c>
      <c r="F85">
        <v>1</v>
      </c>
      <c r="G85" t="s">
        <v>14</v>
      </c>
    </row>
    <row r="86" spans="1:7" x14ac:dyDescent="0.25">
      <c r="A86" t="s">
        <v>18</v>
      </c>
      <c r="B86">
        <v>-33.921111000000003</v>
      </c>
      <c r="C86">
        <v>19.12</v>
      </c>
      <c r="D86">
        <v>25000</v>
      </c>
      <c r="E86">
        <f t="shared" si="1"/>
        <v>2.5000000000000001E-2</v>
      </c>
      <c r="F86">
        <v>1</v>
      </c>
      <c r="G86" t="s">
        <v>14</v>
      </c>
    </row>
    <row r="87" spans="1:7" x14ac:dyDescent="0.25">
      <c r="A87" t="s">
        <v>18</v>
      </c>
      <c r="B87">
        <v>-33.920493999999998</v>
      </c>
      <c r="C87">
        <v>19.109172000000001</v>
      </c>
      <c r="D87">
        <v>6998</v>
      </c>
      <c r="E87">
        <f t="shared" si="1"/>
        <v>6.9979999999999999E-3</v>
      </c>
      <c r="F87">
        <v>1</v>
      </c>
      <c r="G87" t="s">
        <v>14</v>
      </c>
    </row>
    <row r="88" spans="1:7" x14ac:dyDescent="0.25">
      <c r="A88" t="s">
        <v>18</v>
      </c>
      <c r="B88">
        <v>-33.927110999999996</v>
      </c>
      <c r="C88">
        <v>19.120999999999999</v>
      </c>
      <c r="D88">
        <v>3000</v>
      </c>
      <c r="E88">
        <f t="shared" si="1"/>
        <v>3.0000000000000001E-3</v>
      </c>
      <c r="F88">
        <v>3</v>
      </c>
      <c r="G88" t="s">
        <v>14</v>
      </c>
    </row>
    <row r="89" spans="1:7" x14ac:dyDescent="0.25">
      <c r="A89" t="s">
        <v>18</v>
      </c>
      <c r="B89">
        <v>-33.898249999999997</v>
      </c>
      <c r="C89">
        <v>19.12473</v>
      </c>
      <c r="D89">
        <v>30000</v>
      </c>
      <c r="E89">
        <f t="shared" si="1"/>
        <v>0.03</v>
      </c>
      <c r="F89">
        <v>1</v>
      </c>
      <c r="G89" t="s">
        <v>14</v>
      </c>
    </row>
    <row r="90" spans="1:7" x14ac:dyDescent="0.25">
      <c r="A90" t="s">
        <v>18</v>
      </c>
      <c r="B90">
        <v>-33.918222</v>
      </c>
      <c r="C90">
        <v>19.126639000000001</v>
      </c>
      <c r="D90">
        <v>4800</v>
      </c>
      <c r="E90">
        <f t="shared" si="1"/>
        <v>4.7999999999999996E-3</v>
      </c>
      <c r="F90">
        <v>1</v>
      </c>
      <c r="G90" t="s">
        <v>14</v>
      </c>
    </row>
    <row r="91" spans="1:7" x14ac:dyDescent="0.25">
      <c r="A91" t="s">
        <v>18</v>
      </c>
      <c r="B91">
        <v>-33.918222</v>
      </c>
      <c r="C91">
        <v>19.126639000000001</v>
      </c>
      <c r="D91">
        <v>800</v>
      </c>
      <c r="E91">
        <f t="shared" si="1"/>
        <v>8.0000000000000004E-4</v>
      </c>
      <c r="F91">
        <v>2</v>
      </c>
      <c r="G91" t="s">
        <v>14</v>
      </c>
    </row>
    <row r="92" spans="1:7" x14ac:dyDescent="0.25">
      <c r="A92" t="s">
        <v>18</v>
      </c>
      <c r="B92">
        <v>-33.917889000000002</v>
      </c>
      <c r="C92">
        <v>19.128083</v>
      </c>
      <c r="D92">
        <v>146</v>
      </c>
      <c r="E92">
        <f t="shared" si="1"/>
        <v>1.46E-4</v>
      </c>
      <c r="F92">
        <v>3</v>
      </c>
      <c r="G92" t="s">
        <v>14</v>
      </c>
    </row>
    <row r="93" spans="1:7" x14ac:dyDescent="0.25">
      <c r="A93" t="s">
        <v>18</v>
      </c>
      <c r="B93">
        <v>-33.923609999999996</v>
      </c>
      <c r="C93">
        <v>19.137499999999999</v>
      </c>
      <c r="D93">
        <v>9600</v>
      </c>
      <c r="E93">
        <f t="shared" si="1"/>
        <v>9.5999999999999992E-3</v>
      </c>
      <c r="F93">
        <v>1</v>
      </c>
      <c r="G93" t="s">
        <v>14</v>
      </c>
    </row>
    <row r="94" spans="1:7" x14ac:dyDescent="0.25">
      <c r="A94" t="s">
        <v>18</v>
      </c>
      <c r="B94">
        <v>-33.908889000000002</v>
      </c>
      <c r="C94">
        <v>19.102778000000001</v>
      </c>
      <c r="D94">
        <v>43000</v>
      </c>
      <c r="E94">
        <f t="shared" si="1"/>
        <v>4.2999999999999997E-2</v>
      </c>
      <c r="F94">
        <v>1</v>
      </c>
      <c r="G94" t="s">
        <v>14</v>
      </c>
    </row>
    <row r="95" spans="1:7" x14ac:dyDescent="0.25">
      <c r="A95" t="s">
        <v>18</v>
      </c>
      <c r="B95">
        <v>-33.883721999999999</v>
      </c>
      <c r="C95">
        <v>19.078472000000001</v>
      </c>
      <c r="D95">
        <v>1362</v>
      </c>
      <c r="E95">
        <f t="shared" si="1"/>
        <v>1.3619999999999999E-3</v>
      </c>
      <c r="F95">
        <v>1</v>
      </c>
      <c r="G95" t="s">
        <v>14</v>
      </c>
    </row>
    <row r="96" spans="1:7" x14ac:dyDescent="0.25">
      <c r="A96" t="s">
        <v>18</v>
      </c>
      <c r="B96">
        <v>-33.882944000000002</v>
      </c>
      <c r="C96">
        <v>19.081111</v>
      </c>
      <c r="D96">
        <v>1179</v>
      </c>
      <c r="E96">
        <f t="shared" si="1"/>
        <v>1.1789999999999999E-3</v>
      </c>
      <c r="F96">
        <v>1</v>
      </c>
      <c r="G96" t="s">
        <v>14</v>
      </c>
    </row>
    <row r="97" spans="1:7" x14ac:dyDescent="0.25">
      <c r="A97" t="s">
        <v>18</v>
      </c>
      <c r="B97">
        <v>-33.917222000000002</v>
      </c>
      <c r="C97">
        <v>19.123611</v>
      </c>
      <c r="D97">
        <v>120000</v>
      </c>
      <c r="E97">
        <f t="shared" si="1"/>
        <v>0.12</v>
      </c>
      <c r="F97">
        <v>1</v>
      </c>
      <c r="G97" t="s">
        <v>14</v>
      </c>
    </row>
    <row r="98" spans="1:7" x14ac:dyDescent="0.25">
      <c r="A98" t="s">
        <v>18</v>
      </c>
      <c r="B98">
        <v>-33.904325999999998</v>
      </c>
      <c r="C98">
        <v>19.132946</v>
      </c>
      <c r="D98">
        <v>42574</v>
      </c>
      <c r="E98">
        <f t="shared" si="1"/>
        <v>4.2574000000000001E-2</v>
      </c>
      <c r="F98">
        <v>1</v>
      </c>
      <c r="G98" t="s">
        <v>14</v>
      </c>
    </row>
    <row r="99" spans="1:7" x14ac:dyDescent="0.25">
      <c r="A99" t="s">
        <v>18</v>
      </c>
      <c r="B99">
        <v>-33.90128</v>
      </c>
      <c r="C99">
        <v>19.143699999999999</v>
      </c>
      <c r="D99">
        <v>88301</v>
      </c>
      <c r="E99">
        <f t="shared" si="1"/>
        <v>8.8301000000000004E-2</v>
      </c>
      <c r="F99">
        <v>1</v>
      </c>
      <c r="G99" t="s">
        <v>14</v>
      </c>
    </row>
    <row r="100" spans="1:7" x14ac:dyDescent="0.25">
      <c r="A100" t="s">
        <v>18</v>
      </c>
      <c r="B100">
        <v>-33.899059999999999</v>
      </c>
      <c r="C100">
        <v>19.142209999999999</v>
      </c>
      <c r="D100">
        <v>31536</v>
      </c>
      <c r="E100">
        <f t="shared" si="1"/>
        <v>3.1536000000000002E-2</v>
      </c>
      <c r="F100">
        <v>2</v>
      </c>
      <c r="G100" t="s">
        <v>14</v>
      </c>
    </row>
    <row r="101" spans="1:7" x14ac:dyDescent="0.25">
      <c r="A101" t="s">
        <v>18</v>
      </c>
      <c r="B101">
        <v>-33.901983000000001</v>
      </c>
      <c r="C101">
        <v>19.144535999999999</v>
      </c>
      <c r="D101">
        <v>63072</v>
      </c>
      <c r="E101">
        <f t="shared" si="1"/>
        <v>6.3072000000000003E-2</v>
      </c>
      <c r="F101">
        <v>3</v>
      </c>
      <c r="G101" t="s">
        <v>14</v>
      </c>
    </row>
    <row r="102" spans="1:7" x14ac:dyDescent="0.25">
      <c r="A102" t="s">
        <v>18</v>
      </c>
      <c r="B102">
        <v>-33.917777999999998</v>
      </c>
      <c r="C102">
        <v>19.131667</v>
      </c>
      <c r="D102">
        <v>7260</v>
      </c>
      <c r="E102">
        <f t="shared" si="1"/>
        <v>7.26E-3</v>
      </c>
      <c r="F102">
        <v>1</v>
      </c>
      <c r="G102" t="s">
        <v>14</v>
      </c>
    </row>
    <row r="103" spans="1:7" x14ac:dyDescent="0.25">
      <c r="A103" t="s">
        <v>18</v>
      </c>
      <c r="B103">
        <v>-33.898000000000003</v>
      </c>
      <c r="C103">
        <v>19.116800000000001</v>
      </c>
      <c r="D103">
        <v>10750</v>
      </c>
      <c r="E103">
        <f t="shared" si="1"/>
        <v>1.0749999999999999E-2</v>
      </c>
      <c r="F103">
        <v>1</v>
      </c>
      <c r="G103" t="s">
        <v>14</v>
      </c>
    </row>
    <row r="104" spans="1:7" x14ac:dyDescent="0.25">
      <c r="A104" t="s">
        <v>18</v>
      </c>
      <c r="B104">
        <v>-33.900100000000002</v>
      </c>
      <c r="C104">
        <v>19.117899999999999</v>
      </c>
      <c r="D104">
        <v>10750</v>
      </c>
      <c r="E104">
        <f t="shared" si="1"/>
        <v>1.0749999999999999E-2</v>
      </c>
      <c r="F104">
        <v>2</v>
      </c>
      <c r="G104" t="s">
        <v>14</v>
      </c>
    </row>
    <row r="105" spans="1:7" x14ac:dyDescent="0.25">
      <c r="A105" t="s">
        <v>18</v>
      </c>
      <c r="B105">
        <v>-33.867550000000001</v>
      </c>
      <c r="C105">
        <v>19.062100000000001</v>
      </c>
      <c r="D105">
        <v>40000</v>
      </c>
      <c r="E105">
        <f t="shared" si="1"/>
        <v>0.04</v>
      </c>
      <c r="F105">
        <v>1</v>
      </c>
      <c r="G105" t="s">
        <v>14</v>
      </c>
    </row>
    <row r="106" spans="1:7" x14ac:dyDescent="0.25">
      <c r="A106" t="s">
        <v>18</v>
      </c>
      <c r="B106">
        <v>-33.867795999999998</v>
      </c>
      <c r="C106">
        <v>19.061575000000001</v>
      </c>
      <c r="D106">
        <v>40000</v>
      </c>
      <c r="E106">
        <f t="shared" si="1"/>
        <v>0.04</v>
      </c>
      <c r="F106">
        <v>2</v>
      </c>
      <c r="G106" t="s">
        <v>14</v>
      </c>
    </row>
    <row r="107" spans="1:7" x14ac:dyDescent="0.25">
      <c r="A107" t="s">
        <v>18</v>
      </c>
      <c r="B107">
        <v>-33.875342000000003</v>
      </c>
      <c r="C107">
        <v>19.080559000000001</v>
      </c>
      <c r="D107">
        <v>1434</v>
      </c>
      <c r="E107">
        <f t="shared" si="1"/>
        <v>1.4339999999999999E-3</v>
      </c>
      <c r="F107">
        <v>2</v>
      </c>
      <c r="G107" t="s">
        <v>14</v>
      </c>
    </row>
    <row r="108" spans="1:7" x14ac:dyDescent="0.25">
      <c r="A108" t="s">
        <v>18</v>
      </c>
      <c r="B108">
        <v>-33.903581000000003</v>
      </c>
      <c r="C108">
        <v>19.034700000000001</v>
      </c>
      <c r="D108">
        <v>600</v>
      </c>
      <c r="E108">
        <f t="shared" si="1"/>
        <v>5.9999999999999995E-4</v>
      </c>
      <c r="F108">
        <v>1</v>
      </c>
      <c r="G108" t="s">
        <v>14</v>
      </c>
    </row>
    <row r="109" spans="1:7" x14ac:dyDescent="0.25">
      <c r="A109" t="s">
        <v>18</v>
      </c>
      <c r="B109">
        <v>-33.924765000000001</v>
      </c>
      <c r="C109">
        <v>19.140225999999998</v>
      </c>
      <c r="D109">
        <v>4409</v>
      </c>
      <c r="E109">
        <f t="shared" si="1"/>
        <v>4.4089999999999997E-3</v>
      </c>
      <c r="F109">
        <v>2</v>
      </c>
      <c r="G109" t="s">
        <v>14</v>
      </c>
    </row>
    <row r="110" spans="1:7" x14ac:dyDescent="0.25">
      <c r="A110" t="s">
        <v>18</v>
      </c>
      <c r="B110">
        <v>-33.925294000000001</v>
      </c>
      <c r="C110">
        <v>19.139233999999998</v>
      </c>
      <c r="D110">
        <v>4409</v>
      </c>
      <c r="E110">
        <f t="shared" si="1"/>
        <v>4.4089999999999997E-3</v>
      </c>
      <c r="F110">
        <v>3</v>
      </c>
      <c r="G110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E9681-3C25-45E7-B384-BAD105B34187}">
  <dimension ref="A1:P10"/>
  <sheetViews>
    <sheetView workbookViewId="0">
      <selection activeCell="J10" sqref="J10"/>
    </sheetView>
  </sheetViews>
  <sheetFormatPr defaultRowHeight="15" x14ac:dyDescent="0.25"/>
  <cols>
    <col min="1" max="1" width="14.85546875" customWidth="1"/>
    <col min="2" max="2" width="9.140625" customWidth="1"/>
    <col min="5" max="5" width="9.5703125" bestFit="1" customWidth="1"/>
    <col min="14" max="14" width="9.5703125" bestFit="1" customWidth="1"/>
  </cols>
  <sheetData>
    <row r="1" spans="1:16" ht="15.75" customHeight="1" thickTop="1" x14ac:dyDescent="0.25">
      <c r="A1" s="19" t="s">
        <v>0</v>
      </c>
      <c r="B1" s="11" t="s">
        <v>1</v>
      </c>
      <c r="C1" s="12"/>
      <c r="D1" s="11" t="s">
        <v>3</v>
      </c>
      <c r="E1" s="12"/>
      <c r="F1" s="11" t="s">
        <v>4</v>
      </c>
      <c r="G1" s="12"/>
      <c r="H1" s="11" t="s">
        <v>6</v>
      </c>
      <c r="I1" s="12"/>
      <c r="J1" s="11" t="s">
        <v>7</v>
      </c>
      <c r="K1" s="12"/>
      <c r="L1" s="1" t="s">
        <v>8</v>
      </c>
      <c r="M1" s="11" t="s">
        <v>9</v>
      </c>
      <c r="N1" s="24"/>
    </row>
    <row r="2" spans="1:16" ht="15.75" thickBot="1" x14ac:dyDescent="0.3">
      <c r="A2" s="20"/>
      <c r="B2" s="13" t="s">
        <v>2</v>
      </c>
      <c r="C2" s="14"/>
      <c r="D2" s="13"/>
      <c r="E2" s="14"/>
      <c r="F2" s="13" t="s">
        <v>5</v>
      </c>
      <c r="G2" s="14"/>
      <c r="H2" s="13"/>
      <c r="I2" s="14"/>
      <c r="J2" s="13" t="s">
        <v>5</v>
      </c>
      <c r="K2" s="14"/>
      <c r="L2" s="2" t="s">
        <v>5</v>
      </c>
      <c r="M2" s="13" t="s">
        <v>5</v>
      </c>
      <c r="N2" s="25"/>
    </row>
    <row r="3" spans="1:16" ht="26.25" thickBot="1" x14ac:dyDescent="0.3">
      <c r="A3" s="21"/>
      <c r="B3" s="4" t="s">
        <v>10</v>
      </c>
      <c r="C3" s="4" t="s">
        <v>11</v>
      </c>
      <c r="D3" s="4" t="s">
        <v>10</v>
      </c>
      <c r="E3" s="4" t="s">
        <v>11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10</v>
      </c>
      <c r="K3" s="4" t="s">
        <v>11</v>
      </c>
      <c r="L3" s="3"/>
      <c r="M3" s="4" t="s">
        <v>10</v>
      </c>
      <c r="N3" s="5" t="s">
        <v>11</v>
      </c>
    </row>
    <row r="4" spans="1:16" ht="15.75" thickTop="1" x14ac:dyDescent="0.25">
      <c r="A4" s="6"/>
      <c r="B4" s="22" t="s">
        <v>15</v>
      </c>
      <c r="C4" s="26" t="s">
        <v>16</v>
      </c>
      <c r="D4" s="15">
        <v>1500</v>
      </c>
      <c r="E4" s="15">
        <v>1500</v>
      </c>
      <c r="F4" s="15">
        <v>68.334999999999994</v>
      </c>
      <c r="G4" s="15">
        <v>68.334999999999994</v>
      </c>
      <c r="H4" s="22">
        <v>110</v>
      </c>
      <c r="I4" s="22">
        <v>166825</v>
      </c>
      <c r="J4" s="15"/>
      <c r="K4" s="15">
        <v>14.228999999999999</v>
      </c>
      <c r="L4" s="15">
        <v>2.556</v>
      </c>
      <c r="M4" s="22"/>
      <c r="N4" s="17">
        <f>E10+K4</f>
        <v>18.137317999999997</v>
      </c>
    </row>
    <row r="5" spans="1:16" ht="16.5" thickBot="1" x14ac:dyDescent="0.3">
      <c r="A5" s="7" t="s">
        <v>14</v>
      </c>
      <c r="B5" s="23"/>
      <c r="C5" s="23"/>
      <c r="D5" s="16"/>
      <c r="E5" s="16"/>
      <c r="F5" s="16"/>
      <c r="G5" s="16"/>
      <c r="H5" s="23"/>
      <c r="I5" s="23"/>
      <c r="J5" s="16"/>
      <c r="K5" s="16"/>
      <c r="L5" s="16"/>
      <c r="M5" s="23"/>
      <c r="N5" s="18"/>
      <c r="P5" s="8"/>
    </row>
    <row r="6" spans="1:16" ht="15.75" thickTop="1" x14ac:dyDescent="0.25"/>
    <row r="7" spans="1:16" x14ac:dyDescent="0.25">
      <c r="N7">
        <f>(F10/1000000)+K4</f>
        <v>18.137318</v>
      </c>
    </row>
    <row r="9" spans="1:16" x14ac:dyDescent="0.25">
      <c r="E9" t="s">
        <v>27</v>
      </c>
      <c r="F9" t="s">
        <v>28</v>
      </c>
    </row>
    <row r="10" spans="1:16" x14ac:dyDescent="0.25">
      <c r="D10" t="s">
        <v>12</v>
      </c>
      <c r="E10" s="10">
        <v>3.9083179999999986</v>
      </c>
      <c r="F10">
        <v>3908318</v>
      </c>
    </row>
  </sheetData>
  <mergeCells count="24">
    <mergeCell ref="N4:N5"/>
    <mergeCell ref="A1:A3"/>
    <mergeCell ref="H4:H5"/>
    <mergeCell ref="I4:I5"/>
    <mergeCell ref="J4:J5"/>
    <mergeCell ref="K4:K5"/>
    <mergeCell ref="L4:L5"/>
    <mergeCell ref="M4:M5"/>
    <mergeCell ref="J1:K1"/>
    <mergeCell ref="J2:K2"/>
    <mergeCell ref="M1:N1"/>
    <mergeCell ref="M2:N2"/>
    <mergeCell ref="B4:B5"/>
    <mergeCell ref="C4:C5"/>
    <mergeCell ref="D4:D5"/>
    <mergeCell ref="E4:E5"/>
    <mergeCell ref="H1:I2"/>
    <mergeCell ref="F4:F5"/>
    <mergeCell ref="G4:G5"/>
    <mergeCell ref="B1:C1"/>
    <mergeCell ref="B2:C2"/>
    <mergeCell ref="D1:E2"/>
    <mergeCell ref="F1:G1"/>
    <mergeCell ref="F2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9A59D-B174-49E6-BAFE-3852E4DCCD35}">
  <dimension ref="A1:I12"/>
  <sheetViews>
    <sheetView workbookViewId="0">
      <selection activeCell="G15" sqref="G15"/>
    </sheetView>
  </sheetViews>
  <sheetFormatPr defaultRowHeight="15" x14ac:dyDescent="0.25"/>
  <cols>
    <col min="1" max="1" width="24" customWidth="1"/>
    <col min="2" max="2" width="18.85546875" customWidth="1"/>
    <col min="3" max="3" width="21.28515625" customWidth="1"/>
    <col min="4" max="4" width="24.85546875" customWidth="1"/>
    <col min="7" max="7" width="14.5703125" customWidth="1"/>
  </cols>
  <sheetData>
    <row r="1" spans="1:9" ht="32.25" x14ac:dyDescent="0.25">
      <c r="A1" s="27" t="s">
        <v>29</v>
      </c>
      <c r="B1" s="36" t="s">
        <v>30</v>
      </c>
      <c r="C1" s="28" t="s">
        <v>50</v>
      </c>
      <c r="D1" s="37" t="s">
        <v>31</v>
      </c>
      <c r="F1">
        <v>0.1</v>
      </c>
    </row>
    <row r="2" spans="1:9" x14ac:dyDescent="0.25">
      <c r="A2" s="27"/>
      <c r="B2" s="29" t="s">
        <v>11</v>
      </c>
      <c r="C2" s="27"/>
      <c r="D2" s="30" t="s">
        <v>11</v>
      </c>
    </row>
    <row r="3" spans="1:9" x14ac:dyDescent="0.25">
      <c r="A3" t="s">
        <v>32</v>
      </c>
      <c r="B3" s="32">
        <v>7.8570000000000002</v>
      </c>
      <c r="C3" s="32" t="s">
        <v>33</v>
      </c>
      <c r="D3" s="33">
        <f>(B3*$F$1)+B3</f>
        <v>8.6426999999999996</v>
      </c>
    </row>
    <row r="4" spans="1:9" x14ac:dyDescent="0.25">
      <c r="A4" s="34" t="s">
        <v>36</v>
      </c>
      <c r="B4" s="32">
        <v>1.7717000000000001</v>
      </c>
      <c r="C4" s="32" t="s">
        <v>37</v>
      </c>
      <c r="D4" s="33">
        <f>(B4*$F$1)+B4</f>
        <v>1.9488700000000001</v>
      </c>
      <c r="E4" s="34"/>
      <c r="F4" s="34"/>
    </row>
    <row r="5" spans="1:9" x14ac:dyDescent="0.25">
      <c r="A5" s="34" t="s">
        <v>39</v>
      </c>
      <c r="B5" s="32">
        <v>12.9</v>
      </c>
      <c r="C5" s="32" t="s">
        <v>40</v>
      </c>
      <c r="D5" s="33">
        <f>(B5*$F$1)+B5</f>
        <v>14.190000000000001</v>
      </c>
      <c r="E5" s="34"/>
      <c r="F5" s="34"/>
      <c r="G5" s="34" t="s">
        <v>41</v>
      </c>
      <c r="H5" s="34" t="s">
        <v>34</v>
      </c>
      <c r="I5" s="34" t="s">
        <v>35</v>
      </c>
    </row>
    <row r="6" spans="1:9" x14ac:dyDescent="0.25">
      <c r="A6" s="34" t="s">
        <v>42</v>
      </c>
      <c r="B6" s="32">
        <v>18.3</v>
      </c>
      <c r="C6" s="32" t="s">
        <v>40</v>
      </c>
      <c r="D6" s="33">
        <f>(B6*$F$1)+B6</f>
        <v>20.130000000000003</v>
      </c>
      <c r="E6" s="34"/>
      <c r="F6" s="34"/>
      <c r="G6" s="34" t="s">
        <v>38</v>
      </c>
      <c r="H6" s="34">
        <f>B10-(F1*B10)</f>
        <v>6.6474000000000002</v>
      </c>
      <c r="I6" s="34">
        <f>(F1*B10)+B10</f>
        <v>8.1246000000000009</v>
      </c>
    </row>
    <row r="7" spans="1:9" x14ac:dyDescent="0.25">
      <c r="A7" s="34" t="s">
        <v>43</v>
      </c>
      <c r="B7" s="32">
        <v>1.9</v>
      </c>
      <c r="C7" s="32" t="s">
        <v>44</v>
      </c>
      <c r="D7" s="33">
        <f>(B7*$F$1)+B7</f>
        <v>2.09</v>
      </c>
      <c r="E7" s="34"/>
      <c r="F7" s="34"/>
      <c r="G7" s="34"/>
      <c r="H7" s="34"/>
      <c r="I7" s="34"/>
    </row>
    <row r="8" spans="1:9" x14ac:dyDescent="0.25">
      <c r="A8" s="34" t="s">
        <v>45</v>
      </c>
      <c r="B8" s="32">
        <v>0.36449999999999999</v>
      </c>
      <c r="C8" s="32" t="s">
        <v>46</v>
      </c>
      <c r="D8" s="33">
        <f>(B8*$F$1)+B8</f>
        <v>0.40094999999999997</v>
      </c>
      <c r="E8" s="34"/>
      <c r="F8" s="34"/>
      <c r="G8" s="34"/>
      <c r="H8" s="34"/>
      <c r="I8" s="34"/>
    </row>
    <row r="9" spans="1:9" x14ac:dyDescent="0.25">
      <c r="A9" s="34" t="s">
        <v>47</v>
      </c>
      <c r="B9" s="32">
        <v>0.26450000000000001</v>
      </c>
      <c r="C9" s="32" t="s">
        <v>48</v>
      </c>
      <c r="D9" s="33">
        <f>(B9*$F$1)+B9</f>
        <v>0.29095000000000004</v>
      </c>
      <c r="E9" s="34"/>
      <c r="F9" s="34"/>
      <c r="G9" s="34"/>
      <c r="H9" s="34"/>
      <c r="I9" s="34"/>
    </row>
    <row r="10" spans="1:9" x14ac:dyDescent="0.25">
      <c r="A10" s="34" t="s">
        <v>38</v>
      </c>
      <c r="B10" s="32">
        <v>7.3860000000000001</v>
      </c>
      <c r="C10" s="32" t="s">
        <v>52</v>
      </c>
      <c r="D10" s="33" t="s">
        <v>51</v>
      </c>
      <c r="E10" s="34"/>
      <c r="F10" s="34"/>
      <c r="G10" s="34"/>
      <c r="H10" s="34"/>
      <c r="I10" s="34"/>
    </row>
    <row r="11" spans="1:9" x14ac:dyDescent="0.25">
      <c r="A11" s="35" t="s">
        <v>49</v>
      </c>
      <c r="B11" s="32">
        <v>14.2</v>
      </c>
      <c r="C11" s="32" t="s">
        <v>33</v>
      </c>
      <c r="D11" s="33">
        <f>(B11*$F$1)+B11</f>
        <v>15.62</v>
      </c>
      <c r="E11" s="34"/>
      <c r="F11" s="34"/>
      <c r="G11" s="34"/>
      <c r="H11" s="34"/>
      <c r="I11" s="34"/>
    </row>
    <row r="12" spans="1:9" x14ac:dyDescent="0.25">
      <c r="A12" s="35"/>
      <c r="B12" s="34"/>
      <c r="C12" s="34"/>
      <c r="D12" s="34"/>
      <c r="E12" s="34"/>
      <c r="F12" s="34"/>
      <c r="G12" s="34"/>
      <c r="H12" s="34"/>
      <c r="I12" s="3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3DEF-7A1F-410F-88D5-F6113CF15D04}">
  <dimension ref="A1:D11"/>
  <sheetViews>
    <sheetView tabSelected="1" workbookViewId="0">
      <selection activeCell="F16" sqref="F16"/>
    </sheetView>
  </sheetViews>
  <sheetFormatPr defaultRowHeight="15" x14ac:dyDescent="0.25"/>
  <cols>
    <col min="1" max="1" width="18.140625" customWidth="1"/>
    <col min="2" max="2" width="25.85546875" customWidth="1"/>
    <col min="3" max="3" width="24.5703125" customWidth="1"/>
    <col min="4" max="4" width="28" customWidth="1"/>
  </cols>
  <sheetData>
    <row r="1" spans="1:4" ht="30" x14ac:dyDescent="0.25">
      <c r="A1" s="49" t="s">
        <v>29</v>
      </c>
      <c r="B1" s="45" t="s">
        <v>54</v>
      </c>
      <c r="C1" s="47" t="s">
        <v>53</v>
      </c>
      <c r="D1" s="46" t="s">
        <v>55</v>
      </c>
    </row>
    <row r="2" spans="1:4" x14ac:dyDescent="0.25">
      <c r="A2" s="50"/>
      <c r="B2" s="38" t="s">
        <v>11</v>
      </c>
      <c r="C2" s="48"/>
      <c r="D2" s="39" t="s">
        <v>11</v>
      </c>
    </row>
    <row r="3" spans="1:4" x14ac:dyDescent="0.25">
      <c r="A3" s="40" t="s">
        <v>32</v>
      </c>
      <c r="B3" s="31">
        <v>7.8570000000000002</v>
      </c>
      <c r="C3" s="32" t="s">
        <v>33</v>
      </c>
      <c r="D3" s="32">
        <v>8.6426999999999996</v>
      </c>
    </row>
    <row r="4" spans="1:4" x14ac:dyDescent="0.25">
      <c r="A4" s="41" t="s">
        <v>36</v>
      </c>
      <c r="B4" s="31">
        <v>1.7717000000000001</v>
      </c>
      <c r="C4" s="32" t="s">
        <v>37</v>
      </c>
      <c r="D4" s="32">
        <v>1.9488700000000001</v>
      </c>
    </row>
    <row r="5" spans="1:4" x14ac:dyDescent="0.25">
      <c r="A5" s="41" t="s">
        <v>39</v>
      </c>
      <c r="B5" s="31">
        <v>12.9</v>
      </c>
      <c r="C5" s="32" t="s">
        <v>40</v>
      </c>
      <c r="D5" s="32">
        <v>14.190000000000001</v>
      </c>
    </row>
    <row r="6" spans="1:4" x14ac:dyDescent="0.25">
      <c r="A6" s="41" t="s">
        <v>42</v>
      </c>
      <c r="B6" s="31">
        <v>18.3</v>
      </c>
      <c r="C6" s="32" t="s">
        <v>40</v>
      </c>
      <c r="D6" s="32">
        <v>20.130000000000003</v>
      </c>
    </row>
    <row r="7" spans="1:4" x14ac:dyDescent="0.25">
      <c r="A7" s="41" t="s">
        <v>43</v>
      </c>
      <c r="B7" s="31">
        <v>1.9</v>
      </c>
      <c r="C7" s="32" t="s">
        <v>44</v>
      </c>
      <c r="D7" s="32">
        <v>2.09</v>
      </c>
    </row>
    <row r="8" spans="1:4" x14ac:dyDescent="0.25">
      <c r="A8" s="41" t="s">
        <v>45</v>
      </c>
      <c r="B8" s="31">
        <v>0.36449999999999999</v>
      </c>
      <c r="C8" s="32" t="s">
        <v>46</v>
      </c>
      <c r="D8" s="32">
        <v>0.40094999999999997</v>
      </c>
    </row>
    <row r="9" spans="1:4" x14ac:dyDescent="0.25">
      <c r="A9" s="41" t="s">
        <v>47</v>
      </c>
      <c r="B9" s="31">
        <v>0.26450000000000001</v>
      </c>
      <c r="C9" s="32" t="s">
        <v>48</v>
      </c>
      <c r="D9" s="32">
        <v>0.29095000000000004</v>
      </c>
    </row>
    <row r="10" spans="1:4" x14ac:dyDescent="0.25">
      <c r="A10" s="41" t="s">
        <v>38</v>
      </c>
      <c r="B10" s="31">
        <v>7.3860000000000001</v>
      </c>
      <c r="C10" s="32" t="s">
        <v>52</v>
      </c>
      <c r="D10" s="32" t="s">
        <v>51</v>
      </c>
    </row>
    <row r="11" spans="1:4" x14ac:dyDescent="0.25">
      <c r="A11" s="42" t="s">
        <v>49</v>
      </c>
      <c r="B11" s="43">
        <v>14.2</v>
      </c>
      <c r="C11" s="44" t="s">
        <v>33</v>
      </c>
      <c r="D11" s="44">
        <v>15.62</v>
      </c>
    </row>
  </sheetData>
  <mergeCells count="2">
    <mergeCell ref="A1:A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GW_Pop</vt:lpstr>
      <vt:lpstr>Quantity Component</vt:lpstr>
      <vt:lpstr>Quality Component</vt:lpstr>
      <vt:lpstr>Quality Component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2023-06-28T09:44:23Z</dcterms:created>
  <dcterms:modified xsi:type="dcterms:W3CDTF">2023-06-28T17:14:04Z</dcterms:modified>
</cp:coreProperties>
</file>